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<sst xmlns="http://schemas.openxmlformats.org/spreadsheetml/2006/main" count="159" uniqueCount="113">
  <si>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</si>
  <si>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</si>
  <si>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</si>
  <si>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</si>
  <si>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</si>
  <si>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</si>
  <si>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</si>
  <si>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</si>
  <si>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</si>
  <si>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</si>
  <si>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</si>
  <si>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</si>
  <si>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</si>
  <si>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</si>
  <si>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</si>
  <si>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</si>
  <si>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</si>
  <si>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</si>
  <si>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</si>
  <si>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</si>
  <si>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</si>
  <si>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</si>
  <si>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</si>
  <si>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</si>
  <si>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</si>
  <si>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</si>
  <si>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</si>
  <si>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</si>
  <si>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</si>
  <si>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</si>
  <si>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</si>
  <si>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</si>
  <si>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</si>
  <si>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</si>
  <si>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</si>
  <si>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</si>
  <si>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</si>
  <si>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</si>
  <si>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</si>
  <si>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</si>
  <si>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</si>
  <si>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</si>
  <si>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</si>
  <si>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</si>
  <si>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</si>
  <si>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</si>
  <si>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</si>
  <si>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</si>
  <si>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</si>
  <si>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</si>
  <si>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</si>
  <si>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</si>
  <si>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</si>
  <si>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</si>
  <si>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</si>
  <si>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</si>
  <si>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</si>
  <si>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</si>
  <si>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</si>
  <si>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</si>
  <si>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</si>
  <si>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</si>
  <si>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</si>
  <si>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</si>
  <si>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</si>
  <si>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</si>
  <si>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</si>
  <si>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</si>
  <si>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</si>
  <si>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</si>
  <si>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</si>
  <si>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</si>
  <si>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</si>
  <si>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</si>
  <si>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</si>
  <si>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</si>
  <si>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</si>
  <si>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</si>
  <si>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</si>
  <si>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</si>
  <si>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</si>
  <si>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</si>
  <si>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</si>
  <si>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</si>
  <si>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</si>
  <si>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</si>
  <si>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</si>
  <si>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</si>
  <si>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</si>
  <si>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</si>
  <si>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</si>
  <si>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</si>
  <si>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</si>
  <si>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</si>
  <si>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</si>
  <si>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</si>
  <si>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</si>
  <si>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</si>
  <si>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</si>
  <si>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</si>
  <si>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</si>
  <si>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</si>
  <si>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</si>
  <si>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</si>
  <si>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</si>
  <si>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</si>
  <si>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</si>
  <si>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</si>
  <si>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</si>
  <si>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</si>
  <si>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</si>
  <si>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</si>
  <si>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11.11.2014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</si>
</sst>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35528</c:v>
                </c:pt>
                <c:pt idx="1">
                  <c:v>30699.899999999998</c:v>
                </c:pt>
                <c:pt idx="2">
                  <c:v>1227.7</c:v>
                </c:pt>
                <c:pt idx="3">
                  <c:v>3600.4000000000024</c:v>
                </c:pt>
              </c:numCache>
            </c:numRef>
          </c:val>
          <c:shape val="box"/>
        </c:ser>
        <c:shape val="box"/>
        <c:axId val="53592569"/>
        <c:axId val="12571074"/>
      </c:bar3D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571074"/>
        <c:crosses val="autoZero"/>
        <c:auto val="1"/>
        <c:lblOffset val="100"/>
        <c:tickLblSkip val="1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230485.11000000002</c:v>
                </c:pt>
                <c:pt idx="1">
                  <c:v>192914.49999999994</c:v>
                </c:pt>
                <c:pt idx="2">
                  <c:v>26.5</c:v>
                </c:pt>
                <c:pt idx="3">
                  <c:v>13394.6</c:v>
                </c:pt>
                <c:pt idx="4">
                  <c:v>22514.1</c:v>
                </c:pt>
                <c:pt idx="5">
                  <c:v>201.4</c:v>
                </c:pt>
                <c:pt idx="6">
                  <c:v>1434.0100000000762</c:v>
                </c:pt>
              </c:numCache>
            </c:numRef>
          </c:val>
          <c:shape val="box"/>
        </c:ser>
        <c:shape val="box"/>
        <c:axId val="46030803"/>
        <c:axId val="11624044"/>
      </c:bar3D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12927.100000000015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160431.20000000004</c:v>
                </c:pt>
                <c:pt idx="1">
                  <c:v>129827.8</c:v>
                </c:pt>
                <c:pt idx="2">
                  <c:v>4947.599999999998</c:v>
                </c:pt>
                <c:pt idx="3">
                  <c:v>2390.7999999999997</c:v>
                </c:pt>
                <c:pt idx="4">
                  <c:v>11806.299999999997</c:v>
                </c:pt>
                <c:pt idx="5">
                  <c:v>1160.3999999999999</c:v>
                </c:pt>
                <c:pt idx="6">
                  <c:v>10298.300000000043</c:v>
                </c:pt>
              </c:numCache>
            </c:numRef>
          </c:val>
          <c:shape val="box"/>
        </c:ser>
        <c:shape val="box"/>
        <c:axId val="37507533"/>
        <c:axId val="2023478"/>
      </c:bar3D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30114.699999999993</c:v>
                </c:pt>
                <c:pt idx="1">
                  <c:v>23392.4</c:v>
                </c:pt>
                <c:pt idx="2">
                  <c:v>747.9999999999998</c:v>
                </c:pt>
                <c:pt idx="3">
                  <c:v>357.9</c:v>
                </c:pt>
                <c:pt idx="4">
                  <c:v>18</c:v>
                </c:pt>
                <c:pt idx="5">
                  <c:v>5598.399999999992</c:v>
                </c:pt>
              </c:numCache>
            </c:numRef>
          </c:val>
          <c:shape val="box"/>
        </c:ser>
        <c:shape val="box"/>
        <c:axId val="18211303"/>
        <c:axId val="29684000"/>
      </c:bar3D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84000"/>
        <c:crosses val="autoZero"/>
        <c:auto val="1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11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9470.600000000002</c:v>
                </c:pt>
                <c:pt idx="1">
                  <c:v>6312.0999999999985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2743.5000000000036</c:v>
                </c:pt>
              </c:numCache>
            </c:numRef>
          </c:val>
          <c:shape val="box"/>
        </c:ser>
        <c:shape val="box"/>
        <c:axId val="65829409"/>
        <c:axId val="55593770"/>
      </c:bar3D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93770"/>
        <c:crosses val="autoZero"/>
        <c:auto val="1"/>
        <c:lblOffset val="100"/>
        <c:tickLblSkip val="2"/>
        <c:noMultiLvlLbl val="0"/>
      </c:catAx>
      <c:valAx>
        <c:axId val="55593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2686.3000000000006</c:v>
                </c:pt>
                <c:pt idx="1">
                  <c:v>1553</c:v>
                </c:pt>
                <c:pt idx="2">
                  <c:v>181.4</c:v>
                </c:pt>
                <c:pt idx="3">
                  <c:v>132.90000000000003</c:v>
                </c:pt>
                <c:pt idx="4">
                  <c:v>728.3000000000001</c:v>
                </c:pt>
                <c:pt idx="5">
                  <c:v>90.70000000000047</c:v>
                </c:pt>
              </c:numCache>
            </c:numRef>
          </c:val>
          <c:shape val="box"/>
        </c:ser>
        <c:shape val="box"/>
        <c:axId val="30581883"/>
        <c:axId val="6801492"/>
      </c:bar3D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1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29776.600000000006</c:v>
                </c:pt>
              </c:numCache>
            </c:numRef>
          </c:val>
          <c:shape val="box"/>
        </c:ser>
        <c:shape val="box"/>
        <c:axId val="61213429"/>
        <c:axId val="14049950"/>
      </c:bar3D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230485.11000000002</c:v>
                </c:pt>
                <c:pt idx="1">
                  <c:v>160431.20000000004</c:v>
                </c:pt>
                <c:pt idx="2">
                  <c:v>30114.699999999993</c:v>
                </c:pt>
                <c:pt idx="3">
                  <c:v>9470.600000000002</c:v>
                </c:pt>
                <c:pt idx="4">
                  <c:v>2686.3000000000006</c:v>
                </c:pt>
                <c:pt idx="5">
                  <c:v>35528</c:v>
                </c:pt>
                <c:pt idx="6">
                  <c:v>29776.600000000006</c:v>
                </c:pt>
              </c:numCache>
            </c:numRef>
          </c:val>
          <c:shape val="box"/>
        </c:ser>
        <c:shape val="box"/>
        <c:axId val="59340687"/>
        <c:axId val="64304136"/>
      </c:bar3D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8551.8</c:v>
                </c:pt>
                <c:pt idx="4">
                  <c:v>7976.8</c:v>
                </c:pt>
                <c:pt idx="5">
                  <c:v>91499.49999999991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389837.39999999997</c:v>
                </c:pt>
                <c:pt idx="1">
                  <c:v>37273.79999999999</c:v>
                </c:pt>
                <c:pt idx="2">
                  <c:v>16167.1</c:v>
                </c:pt>
                <c:pt idx="3">
                  <c:v>6406.300000000001</c:v>
                </c:pt>
                <c:pt idx="4">
                  <c:v>4977.199999999998</c:v>
                </c:pt>
                <c:pt idx="5">
                  <c:v>64687.91000000012</c:v>
                </c:pt>
              </c:numCache>
            </c:numRef>
          </c:val>
          <c:shape val="box"/>
        </c:ser>
        <c:shape val="box"/>
        <c:axId val="41866313"/>
        <c:axId val="41252498"/>
      </c:bar3D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</f>
        <v>255635.2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</f>
        <v>231073.81000000003</v>
      </c>
      <c r="E6" s="3">
        <f>D6/D137*100</f>
        <v>44.12065370658074</v>
      </c>
      <c r="F6" s="3">
        <f>D6/B6*100</f>
        <v>90.39201565355633</v>
      </c>
      <c r="G6" s="3">
        <f aca="true" t="shared" si="0" ref="G6:G41">D6/C6*100</f>
        <v>83.95427297931933</v>
      </c>
      <c r="H6" s="3">
        <f>B6-D6</f>
        <v>24561.389999999985</v>
      </c>
      <c r="I6" s="3">
        <f aca="true" t="shared" si="1" ref="I6:I41">C6-D6</f>
        <v>44163.889999999985</v>
      </c>
    </row>
    <row r="7" spans="1:9" ht="18">
      <c r="A7" s="29" t="s">
        <v>3</v>
      </c>
      <c r="B7" s="49">
        <f>205760-11.5</f>
        <v>205748.5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</f>
        <v>192914.49999999994</v>
      </c>
      <c r="E7" s="1">
        <f>D7/D6*100</f>
        <v>83.48609476772808</v>
      </c>
      <c r="F7" s="1">
        <f>D7/B7*100</f>
        <v>93.7622874528854</v>
      </c>
      <c r="G7" s="1">
        <f t="shared" si="0"/>
        <v>89.26594114813558</v>
      </c>
      <c r="H7" s="1">
        <f>B7-D7</f>
        <v>12834.000000000058</v>
      </c>
      <c r="I7" s="1">
        <f t="shared" si="1"/>
        <v>23197.600000000064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</f>
        <v>26.5</v>
      </c>
      <c r="E8" s="12">
        <f>D8/D6*100</f>
        <v>0.011468197109832566</v>
      </c>
      <c r="F8" s="1">
        <f>D8/B8*100</f>
        <v>59.41704035874439</v>
      </c>
      <c r="G8" s="1">
        <f t="shared" si="0"/>
        <v>59.41704035874439</v>
      </c>
      <c r="H8" s="1">
        <f aca="true" t="shared" si="2" ref="H8:H41">B8-D8</f>
        <v>18.1</v>
      </c>
      <c r="I8" s="1">
        <f t="shared" si="1"/>
        <v>18.1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</f>
        <v>13901.4</v>
      </c>
      <c r="E9" s="1">
        <f>D9/D6*100</f>
        <v>6.01599982274062</v>
      </c>
      <c r="F9" s="1">
        <f aca="true" t="shared" si="3" ref="F9:F39">D9/B9*100</f>
        <v>89.67314527521722</v>
      </c>
      <c r="G9" s="1">
        <f t="shared" si="0"/>
        <v>81.27715055806638</v>
      </c>
      <c r="H9" s="1">
        <f t="shared" si="2"/>
        <v>1600.8999999999996</v>
      </c>
      <c r="I9" s="1">
        <f t="shared" si="1"/>
        <v>3202.300000000001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</f>
        <v>22592.8</v>
      </c>
      <c r="E10" s="1">
        <f>D10/D6*100</f>
        <v>9.77730881747265</v>
      </c>
      <c r="F10" s="1">
        <f t="shared" si="3"/>
        <v>70.81871839961383</v>
      </c>
      <c r="G10" s="1">
        <f t="shared" si="0"/>
        <v>57.27598838904311</v>
      </c>
      <c r="H10" s="1">
        <f t="shared" si="2"/>
        <v>9309.5</v>
      </c>
      <c r="I10" s="1">
        <f t="shared" si="1"/>
        <v>16852.7</v>
      </c>
    </row>
    <row r="11" spans="1:9" ht="18">
      <c r="A11" s="29" t="s">
        <v>15</v>
      </c>
      <c r="B11" s="49">
        <v>242.6</v>
      </c>
      <c r="C11" s="50">
        <f>281.8-31.7</f>
        <v>250.10000000000002</v>
      </c>
      <c r="D11" s="51">
        <f>4+4+12.7+4+4+14.5+4+115.8+4+14.4+5.4+0.1+13.4+1+0.1</f>
        <v>201.4</v>
      </c>
      <c r="E11" s="1">
        <f>D11/D6*100</f>
        <v>0.08715829803472751</v>
      </c>
      <c r="F11" s="1">
        <f t="shared" si="3"/>
        <v>83.01731244847485</v>
      </c>
      <c r="G11" s="1">
        <f t="shared" si="0"/>
        <v>80.52778888444621</v>
      </c>
      <c r="H11" s="1">
        <f t="shared" si="2"/>
        <v>41.19999999999999</v>
      </c>
      <c r="I11" s="1">
        <f t="shared" si="1"/>
        <v>48.70000000000002</v>
      </c>
    </row>
    <row r="12" spans="1:9" ht="18.75" thickBot="1">
      <c r="A12" s="29" t="s">
        <v>35</v>
      </c>
      <c r="B12" s="50">
        <f>B6-B7-B8-B9-B10-B11</f>
        <v>2194.9000000000183</v>
      </c>
      <c r="C12" s="50">
        <f>C6-C7-C8-C9-C10-C11</f>
        <v>2281.700000000003</v>
      </c>
      <c r="D12" s="50">
        <f>D6-D7-D8-D9-D10-D11</f>
        <v>1437.2100000000842</v>
      </c>
      <c r="E12" s="1">
        <f>D12/D6*100</f>
        <v>0.6219700969140917</v>
      </c>
      <c r="F12" s="1">
        <f t="shared" si="3"/>
        <v>65.47952070709701</v>
      </c>
      <c r="G12" s="1">
        <f t="shared" si="0"/>
        <v>62.9885611605418</v>
      </c>
      <c r="H12" s="1">
        <f t="shared" si="2"/>
        <v>757.6899999999341</v>
      </c>
      <c r="I12" s="1">
        <f t="shared" si="1"/>
        <v>844.4899999999188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</f>
        <v>160622.60000000003</v>
      </c>
      <c r="E17" s="3">
        <f>D17/D137*100</f>
        <v>30.66887637353033</v>
      </c>
      <c r="F17" s="3">
        <f>D17/B17*100</f>
        <v>92.68454815138811</v>
      </c>
      <c r="G17" s="3">
        <f t="shared" si="0"/>
        <v>89.98107078093814</v>
      </c>
      <c r="H17" s="3">
        <f>B17-D17</f>
        <v>12677.699999999953</v>
      </c>
      <c r="I17" s="3">
        <f t="shared" si="1"/>
        <v>17884.49999999997</v>
      </c>
    </row>
    <row r="18" spans="1:9" ht="18">
      <c r="A18" s="29" t="s">
        <v>5</v>
      </c>
      <c r="B18" s="49">
        <f>134128+14.9</f>
        <v>134142.9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</f>
        <v>129827.8</v>
      </c>
      <c r="E18" s="1">
        <f>D18/D17*100</f>
        <v>80.82785361462209</v>
      </c>
      <c r="F18" s="1">
        <f t="shared" si="3"/>
        <v>96.78320656553572</v>
      </c>
      <c r="G18" s="1">
        <f t="shared" si="0"/>
        <v>96.78320656553572</v>
      </c>
      <c r="H18" s="1">
        <f t="shared" si="2"/>
        <v>4315.099999999991</v>
      </c>
      <c r="I18" s="1">
        <f t="shared" si="1"/>
        <v>4315.099999999991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</f>
        <v>5029.899999999998</v>
      </c>
      <c r="E19" s="1">
        <f>D19/D17*100</f>
        <v>3.1315020426764333</v>
      </c>
      <c r="F19" s="1">
        <f t="shared" si="3"/>
        <v>69.07590260516085</v>
      </c>
      <c r="G19" s="1">
        <f t="shared" si="0"/>
        <v>64.06291791377441</v>
      </c>
      <c r="H19" s="1">
        <f t="shared" si="2"/>
        <v>2251.800000000002</v>
      </c>
      <c r="I19" s="1">
        <f t="shared" si="1"/>
        <v>2821.600000000002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</f>
        <v>2390.7999999999997</v>
      </c>
      <c r="E20" s="1">
        <f>D20/D17*100</f>
        <v>1.4884580376609513</v>
      </c>
      <c r="F20" s="1">
        <f t="shared" si="3"/>
        <v>91.75621737795517</v>
      </c>
      <c r="G20" s="1">
        <f t="shared" si="0"/>
        <v>84.28400197419445</v>
      </c>
      <c r="H20" s="1">
        <f t="shared" si="2"/>
        <v>214.80000000000018</v>
      </c>
      <c r="I20" s="1">
        <f t="shared" si="1"/>
        <v>445.8000000000002</v>
      </c>
    </row>
    <row r="21" spans="1:9" ht="18">
      <c r="A21" s="29" t="s">
        <v>0</v>
      </c>
      <c r="B21" s="49">
        <v>15535.5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</f>
        <v>11915.399999999998</v>
      </c>
      <c r="E21" s="1">
        <f>D21/D17*100</f>
        <v>7.418258700830391</v>
      </c>
      <c r="F21" s="1">
        <f t="shared" si="3"/>
        <v>76.69788548807568</v>
      </c>
      <c r="G21" s="1">
        <f t="shared" si="0"/>
        <v>61.56684027777777</v>
      </c>
      <c r="H21" s="1">
        <f t="shared" si="2"/>
        <v>3620.100000000002</v>
      </c>
      <c r="I21" s="1">
        <f t="shared" si="1"/>
        <v>7438.200000000001</v>
      </c>
    </row>
    <row r="22" spans="1:9" ht="18">
      <c r="A22" s="29" t="s">
        <v>15</v>
      </c>
      <c r="B22" s="49">
        <v>1308.1</v>
      </c>
      <c r="C22" s="50">
        <f>1388.5-4+10.9</f>
        <v>1395.4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0.7224388099806625</v>
      </c>
      <c r="F22" s="1">
        <f t="shared" si="3"/>
        <v>88.7088143108325</v>
      </c>
      <c r="G22" s="1">
        <f t="shared" si="0"/>
        <v>83.15895083846924</v>
      </c>
      <c r="H22" s="1">
        <f t="shared" si="2"/>
        <v>147.70000000000005</v>
      </c>
      <c r="I22" s="1">
        <f t="shared" si="1"/>
        <v>235.00000000000023</v>
      </c>
    </row>
    <row r="23" spans="1:9" ht="18.75" thickBot="1">
      <c r="A23" s="29" t="s">
        <v>35</v>
      </c>
      <c r="B23" s="50">
        <f>B17-B18-B19-B20-B21-B22</f>
        <v>12426.499999999995</v>
      </c>
      <c r="C23" s="50">
        <f>C17-C18-C19-C20-C21-C22</f>
        <v>12927.100000000015</v>
      </c>
      <c r="D23" s="50">
        <f>D17-D18-D19-D20-D21-D22</f>
        <v>10298.300000000037</v>
      </c>
      <c r="E23" s="1">
        <f>D23/D17*100</f>
        <v>6.411488794229476</v>
      </c>
      <c r="F23" s="1">
        <f t="shared" si="3"/>
        <v>82.87369734036166</v>
      </c>
      <c r="G23" s="1">
        <f t="shared" si="0"/>
        <v>79.66442589598614</v>
      </c>
      <c r="H23" s="1">
        <f t="shared" si="2"/>
        <v>2128.199999999957</v>
      </c>
      <c r="I23" s="1">
        <f t="shared" si="1"/>
        <v>2628.7999999999774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</f>
        <v>30829.199999999993</v>
      </c>
      <c r="E31" s="3">
        <f>D31/D137*100</f>
        <v>5.886450122802401</v>
      </c>
      <c r="F31" s="3">
        <f>D31/B31*100</f>
        <v>90.00096338269937</v>
      </c>
      <c r="G31" s="3">
        <f t="shared" si="0"/>
        <v>83.94540003757626</v>
      </c>
      <c r="H31" s="3">
        <f t="shared" si="2"/>
        <v>3425.1000000000095</v>
      </c>
      <c r="I31" s="3">
        <f t="shared" si="1"/>
        <v>5896.1000000000095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1119.5+1121.1+1039.4+104.2+1079.5+1133.4+1048+1163.9+1081.6+1130.3+1238-0.1+13.4+4.1+3118.3+55.1+2433-70.8+488+299.2+413.9+849.2+1170.6+1086.2+1141.9+47.1+1084.4+714.2</f>
        <v>24106.600000000002</v>
      </c>
      <c r="E32" s="1">
        <f>D32/D31*100</f>
        <v>78.19404979694578</v>
      </c>
      <c r="F32" s="1">
        <f t="shared" si="3"/>
        <v>91.82067494477033</v>
      </c>
      <c r="G32" s="1">
        <f t="shared" si="0"/>
        <v>86.3033609714883</v>
      </c>
      <c r="H32" s="1">
        <f t="shared" si="2"/>
        <v>2147.399999999998</v>
      </c>
      <c r="I32" s="1">
        <f t="shared" si="1"/>
        <v>3825.7999999999993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1+2.5+0.8+6+1.4+0.1+11.2+0.5+6.3-0.2+32.4+6.9+2.4+3.4+18.4+48+143.7+198.6+32.7+71.3+22.6+9.9+48+1.6+5.4+15.8+0.4+0.8+1.6+4.3+7.5-0.1+9.4+0.4+4.3-0.2+4.2+1.9+2.1+9.7+0.2+1+9.8+0.3</f>
        <v>748.2999999999997</v>
      </c>
      <c r="E34" s="1">
        <f>D34/D31*100</f>
        <v>2.427244300857628</v>
      </c>
      <c r="F34" s="1">
        <f t="shared" si="3"/>
        <v>52.38728647437691</v>
      </c>
      <c r="G34" s="1">
        <f t="shared" si="0"/>
        <v>43.124711848778226</v>
      </c>
      <c r="H34" s="1">
        <f t="shared" si="2"/>
        <v>680.1000000000004</v>
      </c>
      <c r="I34" s="1">
        <f t="shared" si="1"/>
        <v>986.9000000000003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1.1609123817679345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0.058386205285897795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5598.399999999992</v>
      </c>
      <c r="E37" s="1">
        <f>D37/D31*100</f>
        <v>18.15940731514277</v>
      </c>
      <c r="F37" s="1">
        <f t="shared" si="3"/>
        <v>91.36068409543375</v>
      </c>
      <c r="G37" s="1">
        <f t="shared" si="0"/>
        <v>84.91172723411987</v>
      </c>
      <c r="H37" s="1">
        <f>B37-D37</f>
        <v>529.4000000000106</v>
      </c>
      <c r="I37" s="1">
        <f t="shared" si="1"/>
        <v>994.8000000000093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</f>
        <v>799.3000000000001</v>
      </c>
      <c r="C41" s="53">
        <f>1079.9+40.7-300+6.6</f>
        <v>827.2000000000002</v>
      </c>
      <c r="D41" s="54">
        <f>39.9+10-0.1+63.8+32.1+23.9+51.2+20.3+38.8+26.2+1.3+95+24+3.6+45.4+22.4</f>
        <v>497.8</v>
      </c>
      <c r="E41" s="3">
        <f>D41/D137*100</f>
        <v>0.09504868342775796</v>
      </c>
      <c r="F41" s="3">
        <f>D41/B41*100</f>
        <v>62.27949455773801</v>
      </c>
      <c r="G41" s="3">
        <f t="shared" si="0"/>
        <v>60.17891682785299</v>
      </c>
      <c r="H41" s="3">
        <f t="shared" si="2"/>
        <v>301.50000000000006</v>
      </c>
      <c r="I41" s="3">
        <f t="shared" si="1"/>
        <v>329.40000000000015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</f>
        <v>4799.5</v>
      </c>
      <c r="E43" s="3">
        <f>D43/D137*100</f>
        <v>0.916404491987795</v>
      </c>
      <c r="F43" s="3">
        <f>D43/B43*100</f>
        <v>85.92477218611812</v>
      </c>
      <c r="G43" s="3">
        <f aca="true" t="shared" si="4" ref="G43:G73">D43/C43*100</f>
        <v>78.61331324117147</v>
      </c>
      <c r="H43" s="3">
        <f>B43-D43</f>
        <v>786.1999999999998</v>
      </c>
      <c r="I43" s="3">
        <f aca="true" t="shared" si="5" ref="I43:I74">C43-D43</f>
        <v>1305.6999999999998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</f>
        <v>4387.2</v>
      </c>
      <c r="E44" s="1">
        <f>D44/D43*100</f>
        <v>91.40952182519013</v>
      </c>
      <c r="F44" s="1">
        <f aca="true" t="shared" si="6" ref="F44:F71">D44/B44*100</f>
        <v>88.92131825367869</v>
      </c>
      <c r="G44" s="1">
        <f t="shared" si="4"/>
        <v>81.85990969138335</v>
      </c>
      <c r="H44" s="1">
        <f aca="true" t="shared" si="7" ref="H44:H71">B44-D44</f>
        <v>546.6000000000004</v>
      </c>
      <c r="I44" s="1">
        <f t="shared" si="5"/>
        <v>972.2000000000007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0.020835503698301908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</f>
        <v>26.099999999999994</v>
      </c>
      <c r="E46" s="1">
        <f>D46/D43*100</f>
        <v>0.5438066465256797</v>
      </c>
      <c r="F46" s="1">
        <f t="shared" si="6"/>
        <v>71.31147540983605</v>
      </c>
      <c r="G46" s="1">
        <f t="shared" si="4"/>
        <v>57.999999999999986</v>
      </c>
      <c r="H46" s="1">
        <f t="shared" si="7"/>
        <v>10.500000000000007</v>
      </c>
      <c r="I46" s="1">
        <f t="shared" si="5"/>
        <v>18.900000000000006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</f>
        <v>210.70000000000005</v>
      </c>
      <c r="E47" s="1">
        <f>D47/D43*100</f>
        <v>4.390040629232213</v>
      </c>
      <c r="F47" s="1">
        <f t="shared" si="6"/>
        <v>66.4040340371888</v>
      </c>
      <c r="G47" s="1">
        <f t="shared" si="4"/>
        <v>55.27282266526758</v>
      </c>
      <c r="H47" s="1">
        <f t="shared" si="7"/>
        <v>106.59999999999997</v>
      </c>
      <c r="I47" s="1">
        <f t="shared" si="5"/>
        <v>170.5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174.50000000000014</v>
      </c>
      <c r="E48" s="1">
        <f>D48/D43*100</f>
        <v>3.6357953953536857</v>
      </c>
      <c r="F48" s="1">
        <f t="shared" si="6"/>
        <v>58.75420875420888</v>
      </c>
      <c r="G48" s="1">
        <f t="shared" si="4"/>
        <v>54.77087256748292</v>
      </c>
      <c r="H48" s="1">
        <f t="shared" si="7"/>
        <v>122.49999999999946</v>
      </c>
      <c r="I48" s="1">
        <f t="shared" si="5"/>
        <v>144.09999999999908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</f>
        <v>9470.600000000002</v>
      </c>
      <c r="E49" s="3">
        <f>D49/D137*100</f>
        <v>1.8082926100259638</v>
      </c>
      <c r="F49" s="3">
        <f>D49/B49*100</f>
        <v>85.49633481385189</v>
      </c>
      <c r="G49" s="3">
        <f t="shared" si="4"/>
        <v>78.01024694815574</v>
      </c>
      <c r="H49" s="3">
        <f>B49-D49</f>
        <v>1606.5999999999985</v>
      </c>
      <c r="I49" s="3">
        <f t="shared" si="5"/>
        <v>2669.5999999999967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</f>
        <v>6312.0999999999985</v>
      </c>
      <c r="E50" s="1">
        <f>D50/D49*100</f>
        <v>66.64942031127909</v>
      </c>
      <c r="F50" s="1">
        <f t="shared" si="6"/>
        <v>90.13551528652413</v>
      </c>
      <c r="G50" s="1">
        <f t="shared" si="4"/>
        <v>82.67213265052192</v>
      </c>
      <c r="H50" s="1">
        <f t="shared" si="7"/>
        <v>690.800000000002</v>
      </c>
      <c r="I50" s="1">
        <f t="shared" si="5"/>
        <v>1323.0000000000018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0.02217388549827888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</f>
        <v>152.8</v>
      </c>
      <c r="E52" s="1">
        <f>D52/D49*100</f>
        <v>1.613414144827149</v>
      </c>
      <c r="F52" s="1">
        <f t="shared" si="6"/>
        <v>53.09242529534399</v>
      </c>
      <c r="G52" s="1">
        <f t="shared" si="4"/>
        <v>47.306501547987615</v>
      </c>
      <c r="H52" s="1">
        <f t="shared" si="7"/>
        <v>135</v>
      </c>
      <c r="I52" s="1">
        <f t="shared" si="5"/>
        <v>170.2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</f>
        <v>260.09999999999985</v>
      </c>
      <c r="E53" s="1">
        <f>D53/D49*100</f>
        <v>2.746394103858254</v>
      </c>
      <c r="F53" s="1">
        <f t="shared" si="6"/>
        <v>62.49399327246513</v>
      </c>
      <c r="G53" s="1">
        <f t="shared" si="4"/>
        <v>48.790095666854214</v>
      </c>
      <c r="H53" s="1">
        <f t="shared" si="7"/>
        <v>156.10000000000014</v>
      </c>
      <c r="I53" s="1">
        <f t="shared" si="5"/>
        <v>273.00000000000017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2743.5000000000036</v>
      </c>
      <c r="E54" s="1">
        <f>D54/D49*100</f>
        <v>28.96859755453723</v>
      </c>
      <c r="F54" s="1">
        <f t="shared" si="6"/>
        <v>81.6372076414927</v>
      </c>
      <c r="G54" s="1">
        <f t="shared" si="4"/>
        <v>75.3853763086309</v>
      </c>
      <c r="H54" s="1">
        <f t="shared" si="7"/>
        <v>617.0999999999967</v>
      </c>
      <c r="I54" s="1">
        <f>C54-D54</f>
        <v>895.7999999999952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</f>
        <v>2686.3000000000006</v>
      </c>
      <c r="E56" s="3">
        <f>D56/D137*100</f>
        <v>0.5129153842747816</v>
      </c>
      <c r="F56" s="3">
        <f>D56/B56*100</f>
        <v>91.38007279654389</v>
      </c>
      <c r="G56" s="3">
        <f t="shared" si="4"/>
        <v>86.51529790660227</v>
      </c>
      <c r="H56" s="3">
        <f>B56-D56</f>
        <v>253.39999999999918</v>
      </c>
      <c r="I56" s="3">
        <f t="shared" si="5"/>
        <v>418.69999999999936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</f>
        <v>1553</v>
      </c>
      <c r="E57" s="1">
        <f>D57/D56*100</f>
        <v>57.81186017942894</v>
      </c>
      <c r="F57" s="1">
        <f t="shared" si="6"/>
        <v>91.65486307837583</v>
      </c>
      <c r="G57" s="1">
        <f t="shared" si="4"/>
        <v>86.46511886865986</v>
      </c>
      <c r="H57" s="1">
        <f t="shared" si="7"/>
        <v>141.4000000000001</v>
      </c>
      <c r="I57" s="1">
        <f t="shared" si="5"/>
        <v>243.10000000000014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6.752782637828983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</f>
        <v>132.90000000000003</v>
      </c>
      <c r="E59" s="1">
        <f>D59/D56*100</f>
        <v>4.9473253173510034</v>
      </c>
      <c r="F59" s="1">
        <f t="shared" si="6"/>
        <v>58.494718309859174</v>
      </c>
      <c r="G59" s="1">
        <f t="shared" si="4"/>
        <v>46.161861757554725</v>
      </c>
      <c r="H59" s="1">
        <f t="shared" si="7"/>
        <v>94.29999999999995</v>
      </c>
      <c r="I59" s="1">
        <f t="shared" si="5"/>
        <v>154.99999999999994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27.11164054647656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90.70000000000047</v>
      </c>
      <c r="E61" s="1">
        <f>D61/D56*100</f>
        <v>3.376391318914509</v>
      </c>
      <c r="F61" s="1">
        <f t="shared" si="6"/>
        <v>83.6715867158678</v>
      </c>
      <c r="G61" s="1">
        <f t="shared" si="4"/>
        <v>81.491464510333</v>
      </c>
      <c r="H61" s="1">
        <f t="shared" si="7"/>
        <v>17.69999999999925</v>
      </c>
      <c r="I61" s="1">
        <f t="shared" si="5"/>
        <v>20.59999999999934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334.40000000000003</v>
      </c>
      <c r="C66" s="53">
        <f>C67+C68</f>
        <v>371.09999999999997</v>
      </c>
      <c r="D66" s="54">
        <f>SUM(D67:D68)</f>
        <v>1.4</v>
      </c>
      <c r="E66" s="42">
        <f>D66/D137*100</f>
        <v>0.00026731248854733054</v>
      </c>
      <c r="F66" s="113">
        <f>D66/B66*100</f>
        <v>0.4186602870813396</v>
      </c>
      <c r="G66" s="3">
        <f t="shared" si="4"/>
        <v>0.37725680409593104</v>
      </c>
      <c r="H66" s="3">
        <f>B66-D66</f>
        <v>333.00000000000006</v>
      </c>
      <c r="I66" s="3">
        <f t="shared" si="5"/>
        <v>369.7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f>24.9-4.6</f>
        <v>20.299999999999997</v>
      </c>
      <c r="C68" s="50">
        <f>202.6-17.6-66.7-70.7-4.6</f>
        <v>42.99999999999999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20.299999999999997</v>
      </c>
      <c r="I68" s="1">
        <f t="shared" si="5"/>
        <v>42.99999999999999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</f>
        <v>35537.600000000006</v>
      </c>
      <c r="E87" s="3">
        <f>D87/D137*100</f>
        <v>6.785460209285439</v>
      </c>
      <c r="F87" s="3">
        <f aca="true" t="shared" si="10" ref="F87:F92">D87/B87*100</f>
        <v>86.44388551857674</v>
      </c>
      <c r="G87" s="3">
        <f t="shared" si="8"/>
        <v>80.61812918827444</v>
      </c>
      <c r="H87" s="3">
        <f aca="true" t="shared" si="11" ref="H87:H92">B87-D87</f>
        <v>5572.999999999993</v>
      </c>
      <c r="I87" s="3">
        <f t="shared" si="9"/>
        <v>8543.799999999996</v>
      </c>
    </row>
    <row r="88" spans="1:9" ht="18">
      <c r="A88" s="29" t="s">
        <v>3</v>
      </c>
      <c r="B88" s="49">
        <f>34562.5-3</f>
        <v>34559.5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</f>
        <v>30704.999999999996</v>
      </c>
      <c r="E88" s="1">
        <f>D88/D87*100</f>
        <v>86.40144522984104</v>
      </c>
      <c r="F88" s="1">
        <f t="shared" si="10"/>
        <v>88.84677151000447</v>
      </c>
      <c r="G88" s="1">
        <f t="shared" si="8"/>
        <v>82.43749731517676</v>
      </c>
      <c r="H88" s="1">
        <f t="shared" si="11"/>
        <v>3854.5000000000036</v>
      </c>
      <c r="I88" s="1">
        <f t="shared" si="9"/>
        <v>6541.400000000005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125+55.5+51.3+1.7-0.1+10.4+5.3+280.6+162.7+2.2+25.3+117.8+56.8+64.4+1.4+31+7.8+37.2+1.9+36.4+8.8+1+3.9+10.1+30.1+1.8+10.7+4.2+23.3+14.3+12.2+6+2.6+0.2+2.5+21.4</f>
        <v>1227.7</v>
      </c>
      <c r="E89" s="1">
        <f>D89/D87*100</f>
        <v>3.4546508486785825</v>
      </c>
      <c r="F89" s="1">
        <f t="shared" si="10"/>
        <v>71.22055922960901</v>
      </c>
      <c r="G89" s="1">
        <f t="shared" si="8"/>
        <v>67.08010053546062</v>
      </c>
      <c r="H89" s="1">
        <f t="shared" si="11"/>
        <v>496.0999999999999</v>
      </c>
      <c r="I89" s="1">
        <f t="shared" si="9"/>
        <v>602.4999999999998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4827.299999999998</v>
      </c>
      <c r="C91" s="50">
        <f>C87-C88-C89-C90</f>
        <v>5004.8</v>
      </c>
      <c r="D91" s="50">
        <f>D87-D88-D89-D90</f>
        <v>3604.9000000000096</v>
      </c>
      <c r="E91" s="1">
        <f>D91/D87*100</f>
        <v>10.143903921480373</v>
      </c>
      <c r="F91" s="1">
        <f t="shared" si="10"/>
        <v>74.67735587181262</v>
      </c>
      <c r="G91" s="1">
        <f>D91/C91*100</f>
        <v>72.02885230179047</v>
      </c>
      <c r="H91" s="1">
        <f t="shared" si="11"/>
        <v>1222.3999999999887</v>
      </c>
      <c r="I91" s="1">
        <f>C91-D91</f>
        <v>1399.8999999999905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</f>
        <v>30476.600000000006</v>
      </c>
      <c r="E92" s="3">
        <f>D92/D137*100</f>
        <v>5.81912556318684</v>
      </c>
      <c r="F92" s="3">
        <f t="shared" si="10"/>
        <v>75.09159584979021</v>
      </c>
      <c r="G92" s="3">
        <f>D92/C92*100</f>
        <v>71.05361322751817</v>
      </c>
      <c r="H92" s="3">
        <f t="shared" si="11"/>
        <v>10109.299999999996</v>
      </c>
      <c r="I92" s="3">
        <f>C92-D92</f>
        <v>12415.799999999996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</f>
        <v>6128.6</v>
      </c>
      <c r="C98" s="106">
        <f>5290.2+873.6+17.6+66.7+358</f>
        <v>6606.1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</f>
        <v>4638.899999999998</v>
      </c>
      <c r="E98" s="25">
        <f>D98/D137*100</f>
        <v>0.8857399308015793</v>
      </c>
      <c r="F98" s="25">
        <f>D98/B98*100</f>
        <v>75.6926541135006</v>
      </c>
      <c r="G98" s="25">
        <f aca="true" t="shared" si="12" ref="G98:G135">D98/C98*100</f>
        <v>70.22146198210741</v>
      </c>
      <c r="H98" s="25">
        <f aca="true" t="shared" si="13" ref="H98:H103">B98-D98</f>
        <v>1489.7000000000025</v>
      </c>
      <c r="I98" s="25">
        <f aca="true" t="shared" si="14" ref="I98:I135">C98-D98</f>
        <v>1967.2000000000025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0.3276638858350041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</f>
        <v>5711.900000000001</v>
      </c>
      <c r="C100" s="51">
        <f>5711.4+17.6+66.7-0.6-0.1+354.8</f>
        <v>6149.799999999999</v>
      </c>
      <c r="D100" s="51">
        <f>3302.1+5.1+16.7+151+216.3+17.4+13.8+53.7+7.6+119.5+15.5+6.4+75+28.9+153.8+9.3+9.1+11.7+14.3+26.2+6.6+3.9+0.2+30.1+4</f>
        <v>4298.200000000001</v>
      </c>
      <c r="E100" s="1">
        <f>D100/D98*100</f>
        <v>92.6555864536852</v>
      </c>
      <c r="F100" s="1">
        <f aca="true" t="shared" si="15" ref="F100:F135">D100/B100*100</f>
        <v>75.24991684028083</v>
      </c>
      <c r="G100" s="1">
        <f t="shared" si="12"/>
        <v>69.89170379524539</v>
      </c>
      <c r="H100" s="1">
        <f t="shared" si="13"/>
        <v>1413.6999999999998</v>
      </c>
      <c r="I100" s="1">
        <f t="shared" si="14"/>
        <v>1851.5999999999985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5.193041453792929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325.49999999999727</v>
      </c>
      <c r="E102" s="97">
        <f>D102/D98*100</f>
        <v>7.0167496604798</v>
      </c>
      <c r="F102" s="97">
        <f t="shared" si="15"/>
        <v>81.07098381070917</v>
      </c>
      <c r="G102" s="97">
        <f t="shared" si="12"/>
        <v>73.79279075039591</v>
      </c>
      <c r="H102" s="97">
        <f>B102-D102</f>
        <v>76.00000000000273</v>
      </c>
      <c r="I102" s="97">
        <f t="shared" si="14"/>
        <v>115.600000000004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13097.3</v>
      </c>
      <c r="E103" s="95">
        <f>D103/D137*100</f>
        <v>2.500765611607823</v>
      </c>
      <c r="F103" s="95">
        <f>D103/B103*100</f>
        <v>78.76748577683156</v>
      </c>
      <c r="G103" s="95">
        <f t="shared" si="12"/>
        <v>76.31969978614424</v>
      </c>
      <c r="H103" s="95">
        <f t="shared" si="13"/>
        <v>3530.5</v>
      </c>
      <c r="I103" s="95">
        <f t="shared" si="14"/>
        <v>4063.7999999999993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</f>
        <v>710.8000000000002</v>
      </c>
      <c r="E104" s="6">
        <f>D104/D103*100</f>
        <v>5.427072755453416</v>
      </c>
      <c r="F104" s="6">
        <f t="shared" si="15"/>
        <v>56.323296354992095</v>
      </c>
      <c r="G104" s="6">
        <f t="shared" si="12"/>
        <v>48.35703109055039</v>
      </c>
      <c r="H104" s="6">
        <f aca="true" t="shared" si="16" ref="H104:H135">B104-D104</f>
        <v>551.1999999999998</v>
      </c>
      <c r="I104" s="6">
        <f t="shared" si="14"/>
        <v>759.0999999999999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1.1887946370626008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0.056500194696616865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</f>
        <v>49.199999999999996</v>
      </c>
      <c r="E109" s="6">
        <f>D109/D103*100</f>
        <v>0.3756499431180472</v>
      </c>
      <c r="F109" s="6">
        <f t="shared" si="15"/>
        <v>71.20115774240232</v>
      </c>
      <c r="G109" s="6">
        <f t="shared" si="12"/>
        <v>65.16556291390728</v>
      </c>
      <c r="H109" s="6">
        <f t="shared" si="16"/>
        <v>19.9</v>
      </c>
      <c r="I109" s="6">
        <f t="shared" si="14"/>
        <v>26.300000000000004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</f>
        <v>817.8</v>
      </c>
      <c r="E110" s="6">
        <f>D110/D103*100</f>
        <v>6.244035030120712</v>
      </c>
      <c r="F110" s="6">
        <f t="shared" si="15"/>
        <v>85.26743822333437</v>
      </c>
      <c r="G110" s="6">
        <f t="shared" si="12"/>
        <v>77.88571428571429</v>
      </c>
      <c r="H110" s="6">
        <f t="shared" si="16"/>
        <v>141.30000000000007</v>
      </c>
      <c r="I110" s="6">
        <f t="shared" si="14"/>
        <v>232.20000000000005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0.17484519710169272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0.5718735922671085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1.1292403777877884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0.4413123315492506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9.31718751192994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0.03359471036015056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0.3756499431180472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0.3519809426370321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1.1300038939323374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0.12903422842876017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</f>
        <v>716.2000000000003</v>
      </c>
      <c r="E129" s="19">
        <f>D129/D103*100</f>
        <v>5.468302627259056</v>
      </c>
      <c r="F129" s="6">
        <f t="shared" si="15"/>
        <v>89.70440881763531</v>
      </c>
      <c r="G129" s="6">
        <f t="shared" si="12"/>
        <v>82.49251324579593</v>
      </c>
      <c r="H129" s="6">
        <f t="shared" si="16"/>
        <v>82.1999999999997</v>
      </c>
      <c r="I129" s="6">
        <f t="shared" si="14"/>
        <v>151.99999999999977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</f>
        <v>629.1999999999999</v>
      </c>
      <c r="E130" s="1">
        <f>D130/D129*100</f>
        <v>87.85255515219208</v>
      </c>
      <c r="F130" s="1">
        <f>D130/B130*100</f>
        <v>91.17519200115925</v>
      </c>
      <c r="G130" s="1">
        <f t="shared" si="12"/>
        <v>84.21898005621736</v>
      </c>
      <c r="H130" s="1">
        <f t="shared" si="16"/>
        <v>60.90000000000009</v>
      </c>
      <c r="I130" s="1">
        <f t="shared" si="14"/>
        <v>117.90000000000009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</f>
        <v>11.1</v>
      </c>
      <c r="E131" s="1">
        <f>D131/D129*100</f>
        <v>1.5498464116168662</v>
      </c>
      <c r="F131" s="1">
        <f>D131/B131*100</f>
        <v>55.778894472361806</v>
      </c>
      <c r="G131" s="1">
        <f>D131/C131*100</f>
        <v>45.49180327868852</v>
      </c>
      <c r="H131" s="1">
        <f t="shared" si="16"/>
        <v>8.799999999999999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63.952112267413895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3.6328098157635553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24256.7</v>
      </c>
      <c r="C136" s="85">
        <f>C41+C66+C69+C74+C76+C84+C98+C103+C96+C81+C94</f>
        <v>25365.5</v>
      </c>
      <c r="D136" s="60">
        <f>D41+D66+D69+D74+D76+D84+D98+D103+D96+D81+D94</f>
        <v>18235.399999999998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588745.6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523731.61000000004</v>
      </c>
      <c r="E137" s="38">
        <v>100</v>
      </c>
      <c r="F137" s="3">
        <f>D137/B137*100</f>
        <v>88.95720154851264</v>
      </c>
      <c r="G137" s="3">
        <f aca="true" t="shared" si="17" ref="G137:G143">D137/C137*100</f>
        <v>83.90985930205696</v>
      </c>
      <c r="H137" s="3">
        <f aca="true" t="shared" si="18" ref="H137:H143">B137-D137</f>
        <v>65013.98999999993</v>
      </c>
      <c r="I137" s="3">
        <f aca="true" t="shared" si="19" ref="I137:I143">C137-D137</f>
        <v>100428.18999999989</v>
      </c>
      <c r="K137" s="46"/>
      <c r="L137" s="47"/>
    </row>
    <row r="138" spans="1:12" ht="18.75">
      <c r="A138" s="23" t="s">
        <v>5</v>
      </c>
      <c r="B138" s="67">
        <f>B7+B18+B32+B50+B57+B88+B111+B115+B44+B130</f>
        <v>415174.30000000005</v>
      </c>
      <c r="C138" s="67">
        <f>C7+C18+C32+C50+C57+C88+C111+C115+C44+C130</f>
        <v>431119.7</v>
      </c>
      <c r="D138" s="67">
        <f>D7+D18+D32+D50+D57+D88+D111+D115+D44+D130</f>
        <v>390556.6999999999</v>
      </c>
      <c r="E138" s="6">
        <f>D138/D137*100</f>
        <v>74.57191671130941</v>
      </c>
      <c r="F138" s="6">
        <f aca="true" t="shared" si="20" ref="F138:F149">D138/B138*100</f>
        <v>94.07053856657309</v>
      </c>
      <c r="G138" s="6">
        <f t="shared" si="17"/>
        <v>90.5912441486668</v>
      </c>
      <c r="H138" s="6">
        <f t="shared" si="18"/>
        <v>24617.60000000015</v>
      </c>
      <c r="I138" s="18">
        <f t="shared" si="19"/>
        <v>40563.00000000012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52316.90000000001</v>
      </c>
      <c r="C139" s="68">
        <f>C10+C21+C34+C53+C59+C89+C47+C131+C105+C108</f>
        <v>64497.399999999994</v>
      </c>
      <c r="D139" s="68">
        <f>D10+D21+D34+D53+D59+D89+D47+D131+D105+D108</f>
        <v>37461.899999999994</v>
      </c>
      <c r="E139" s="6">
        <f>D139/D137*100</f>
        <v>7.152881224793743</v>
      </c>
      <c r="F139" s="6">
        <f t="shared" si="20"/>
        <v>71.60573352014356</v>
      </c>
      <c r="G139" s="6">
        <f t="shared" si="17"/>
        <v>58.082806438709156</v>
      </c>
      <c r="H139" s="6">
        <f t="shared" si="18"/>
        <v>14855.000000000015</v>
      </c>
      <c r="I139" s="18">
        <f t="shared" si="19"/>
        <v>27035.5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16673.9</v>
      </c>
      <c r="E140" s="6">
        <f>D140/D137*100</f>
        <v>3.183672644849525</v>
      </c>
      <c r="F140" s="6">
        <f t="shared" si="20"/>
        <v>89.45897224040434</v>
      </c>
      <c r="G140" s="6">
        <f t="shared" si="17"/>
        <v>81.27821161514238</v>
      </c>
      <c r="H140" s="6">
        <f t="shared" si="18"/>
        <v>1964.699999999997</v>
      </c>
      <c r="I140" s="18">
        <f t="shared" si="19"/>
        <v>3840.7000000000007</v>
      </c>
      <c r="K140" s="46"/>
      <c r="L140" s="47"/>
    </row>
    <row r="141" spans="1:12" ht="21" customHeight="1">
      <c r="A141" s="23" t="s">
        <v>15</v>
      </c>
      <c r="B141" s="67">
        <f>B11+B22+B100+B60+B36+B90</f>
        <v>8015.700000000001</v>
      </c>
      <c r="C141" s="67">
        <f>C11+C22+C100+C60+C36+C90</f>
        <v>8551.8</v>
      </c>
      <c r="D141" s="67">
        <f>D11+D22+D100+D60+D36+D90</f>
        <v>6406.300000000001</v>
      </c>
      <c r="E141" s="6">
        <f>D141/D137*100</f>
        <v>1.223202853843403</v>
      </c>
      <c r="F141" s="6">
        <f t="shared" si="20"/>
        <v>79.92190326484275</v>
      </c>
      <c r="G141" s="6">
        <f t="shared" si="17"/>
        <v>74.91171449285532</v>
      </c>
      <c r="H141" s="6">
        <f t="shared" si="18"/>
        <v>1609.3999999999996</v>
      </c>
      <c r="I141" s="18">
        <f t="shared" si="19"/>
        <v>2145.499999999998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5059.499999999998</v>
      </c>
      <c r="E142" s="6">
        <f>D142/D137*100</f>
        <v>0.9660482398608703</v>
      </c>
      <c r="F142" s="6">
        <f t="shared" si="20"/>
        <v>68.30700688537867</v>
      </c>
      <c r="G142" s="6">
        <f t="shared" si="17"/>
        <v>63.427690301875415</v>
      </c>
      <c r="H142" s="6">
        <f t="shared" si="18"/>
        <v>2347.500000000002</v>
      </c>
      <c r="I142" s="18">
        <f t="shared" si="19"/>
        <v>2917.300000000002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87193.09999999993</v>
      </c>
      <c r="C143" s="67">
        <f>C137-C138-C139-C140-C141-C142</f>
        <v>91499.49999999991</v>
      </c>
      <c r="D143" s="67">
        <f>D137-D138-D139-D140-D141-D142</f>
        <v>67573.31000000016</v>
      </c>
      <c r="E143" s="6">
        <f>D143/D137*100</f>
        <v>12.902278325343042</v>
      </c>
      <c r="F143" s="6">
        <f t="shared" si="20"/>
        <v>77.4984603139471</v>
      </c>
      <c r="G143" s="43">
        <f t="shared" si="17"/>
        <v>73.85101557932035</v>
      </c>
      <c r="H143" s="6">
        <f t="shared" si="18"/>
        <v>19619.789999999775</v>
      </c>
      <c r="I143" s="6">
        <f t="shared" si="19"/>
        <v>23926.189999999755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</f>
        <v>65692</v>
      </c>
      <c r="C145" s="74">
        <f>77971.6-8326.2+721.6-624+493.4</f>
        <v>70236.40000000001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</f>
        <v>19286.5</v>
      </c>
      <c r="E145" s="15"/>
      <c r="F145" s="6">
        <f t="shared" si="20"/>
        <v>29.358978262193265</v>
      </c>
      <c r="G145" s="6">
        <f aca="true" t="shared" si="21" ref="G145:G154">D145/C145*100</f>
        <v>27.45940851182577</v>
      </c>
      <c r="H145" s="6">
        <f>B145-D145</f>
        <v>46405.5</v>
      </c>
      <c r="I145" s="6">
        <f aca="true" t="shared" si="22" ref="I145:I154">C145-D145</f>
        <v>50949.90000000001</v>
      </c>
      <c r="J145" s="105"/>
      <c r="K145" s="46"/>
      <c r="L145" s="46"/>
    </row>
    <row r="146" spans="1:12" ht="18.75">
      <c r="A146" s="23" t="s">
        <v>22</v>
      </c>
      <c r="B146" s="89">
        <f>27555.5-144.4</f>
        <v>27411.1</v>
      </c>
      <c r="C146" s="67">
        <f>23644.2-130+4631.1-195-144.4</f>
        <v>27805.9</v>
      </c>
      <c r="D146" s="67">
        <f>2921.3+155.4+1707.9+56.8+14.6+990.8-990.8+14.7+990.8+400.1+597.2+8.8-9.6+18.2+0.4+53.9+92.1+242.6+11.1+67.1+121.7-0.1+4651+87.1+10.9+599.2+6.1</f>
        <v>12819.300000000001</v>
      </c>
      <c r="E146" s="6"/>
      <c r="F146" s="6">
        <f t="shared" si="20"/>
        <v>46.76682074050294</v>
      </c>
      <c r="G146" s="6">
        <f t="shared" si="21"/>
        <v>46.10280551969186</v>
      </c>
      <c r="H146" s="6">
        <f aca="true" t="shared" si="23" ref="H146:H153">B146-D146</f>
        <v>14591.799999999997</v>
      </c>
      <c r="I146" s="6">
        <f t="shared" si="22"/>
        <v>14986.6</v>
      </c>
      <c r="K146" s="46"/>
      <c r="L146" s="46"/>
    </row>
    <row r="147" spans="1:12" ht="18.75">
      <c r="A147" s="23" t="s">
        <v>63</v>
      </c>
      <c r="B147" s="89">
        <f>98040-349</f>
        <v>97691</v>
      </c>
      <c r="C147" s="67">
        <f>109130.7-6200+130-3633.3+1677.5-526.6+624+0.1-349</f>
        <v>100853.4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</f>
        <v>23483.099999999995</v>
      </c>
      <c r="E147" s="6"/>
      <c r="F147" s="6">
        <f t="shared" si="20"/>
        <v>24.038140668024685</v>
      </c>
      <c r="G147" s="6">
        <f t="shared" si="21"/>
        <v>23.284391007145018</v>
      </c>
      <c r="H147" s="6">
        <f t="shared" si="23"/>
        <v>74207.90000000001</v>
      </c>
      <c r="I147" s="6">
        <f t="shared" si="22"/>
        <v>77370.3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</f>
        <v>5862.100000000001</v>
      </c>
      <c r="E149" s="19"/>
      <c r="F149" s="6">
        <f t="shared" si="20"/>
        <v>30.126940076061263</v>
      </c>
      <c r="G149" s="6">
        <f t="shared" si="21"/>
        <v>30.112393026290107</v>
      </c>
      <c r="H149" s="6">
        <f t="shared" si="23"/>
        <v>13595.899999999998</v>
      </c>
      <c r="I149" s="6">
        <f t="shared" si="22"/>
        <v>13605.3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</f>
        <v>2929.8</v>
      </c>
      <c r="E153" s="24"/>
      <c r="F153" s="6">
        <f>D153/B153*100</f>
        <v>34.44554176072235</v>
      </c>
      <c r="G153" s="6">
        <f t="shared" si="21"/>
        <v>33.04422363330815</v>
      </c>
      <c r="H153" s="6">
        <f t="shared" si="23"/>
        <v>5575.8</v>
      </c>
      <c r="I153" s="6">
        <f t="shared" si="22"/>
        <v>5936.499999999999</v>
      </c>
    </row>
    <row r="154" spans="1:9" ht="19.5" thickBot="1">
      <c r="A154" s="14" t="s">
        <v>20</v>
      </c>
      <c r="B154" s="91">
        <f>B137+B145+B149+B150+B146+B153+B152+B147+B151+B148</f>
        <v>817063.4999999999</v>
      </c>
      <c r="C154" s="91">
        <f>C137+C145+C149+C150+C146+C153+C152+C147+C151+C148</f>
        <v>861086.1</v>
      </c>
      <c r="D154" s="91">
        <f>D137+D145+D149+D150+D146+D153+D152+D147+D151+D148</f>
        <v>597015.1100000001</v>
      </c>
      <c r="E154" s="25"/>
      <c r="F154" s="3">
        <f>D154/B154*100</f>
        <v>73.06838574970001</v>
      </c>
      <c r="G154" s="3">
        <f t="shared" si="21"/>
        <v>69.33280075012244</v>
      </c>
      <c r="H154" s="3">
        <f>B154-D154</f>
        <v>220048.38999999978</v>
      </c>
      <c r="I154" s="3">
        <f t="shared" si="22"/>
        <v>264070.9899999999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523731.61000000004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523731.61000000004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2014-11-11T06:03:14Z</dcterms:modified>
  <cp:category/>
  <cp:version/>
  <cp:contentType/>
  <cp:contentStatus/>
</cp:coreProperties>
</file>